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6035" windowHeight="7710"/>
  </bookViews>
  <sheets>
    <sheet name="for blog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W63" i="1" l="1"/>
  <c r="V63" i="1"/>
  <c r="U63" i="1"/>
  <c r="T63" i="1"/>
  <c r="J56" i="1"/>
  <c r="W64" i="1" s="1"/>
  <c r="I56" i="1"/>
  <c r="H56" i="1"/>
  <c r="G56" i="1"/>
  <c r="J55" i="1"/>
  <c r="P55" i="1" s="1"/>
  <c r="I55" i="1"/>
  <c r="O55" i="1" s="1"/>
  <c r="H55" i="1"/>
  <c r="N55" i="1" s="1"/>
  <c r="G55" i="1"/>
  <c r="M55" i="1" s="1"/>
  <c r="J54" i="1"/>
  <c r="P54" i="1" s="1"/>
  <c r="I54" i="1"/>
  <c r="O54" i="1" s="1"/>
  <c r="H54" i="1"/>
  <c r="N54" i="1" s="1"/>
  <c r="G54" i="1"/>
  <c r="M54" i="1" s="1"/>
  <c r="P53" i="1"/>
  <c r="O53" i="1"/>
  <c r="N53" i="1"/>
  <c r="M53" i="1"/>
  <c r="J50" i="1"/>
  <c r="W62" i="1" s="1"/>
  <c r="I50" i="1"/>
  <c r="H50" i="1"/>
  <c r="U62" i="1" s="1"/>
  <c r="G50" i="1"/>
  <c r="T62" i="1" s="1"/>
  <c r="J49" i="1"/>
  <c r="P49" i="1" s="1"/>
  <c r="I49" i="1"/>
  <c r="O49" i="1" s="1"/>
  <c r="H49" i="1"/>
  <c r="N49" i="1" s="1"/>
  <c r="G49" i="1"/>
  <c r="M49" i="1" s="1"/>
  <c r="J48" i="1"/>
  <c r="P48" i="1" s="1"/>
  <c r="I48" i="1"/>
  <c r="O48" i="1" s="1"/>
  <c r="H48" i="1"/>
  <c r="N48" i="1" s="1"/>
  <c r="G48" i="1"/>
  <c r="M48" i="1" s="1"/>
  <c r="W47" i="1"/>
  <c r="V47" i="1"/>
  <c r="U47" i="1"/>
  <c r="T47" i="1"/>
  <c r="J47" i="1"/>
  <c r="I47" i="1"/>
  <c r="V61" i="1" s="1"/>
  <c r="H47" i="1"/>
  <c r="G47" i="1"/>
  <c r="T61" i="1" s="1"/>
  <c r="J46" i="1"/>
  <c r="P46" i="1" s="1"/>
  <c r="I46" i="1"/>
  <c r="O46" i="1" s="1"/>
  <c r="H46" i="1"/>
  <c r="N46" i="1" s="1"/>
  <c r="G46" i="1"/>
  <c r="M46" i="1" s="1"/>
  <c r="J45" i="1"/>
  <c r="P45" i="1" s="1"/>
  <c r="I45" i="1"/>
  <c r="O45" i="1" s="1"/>
  <c r="H45" i="1"/>
  <c r="N45" i="1" s="1"/>
  <c r="G45" i="1"/>
  <c r="M45" i="1" s="1"/>
  <c r="W37" i="1"/>
  <c r="V37" i="1"/>
  <c r="U37" i="1"/>
  <c r="T37" i="1"/>
  <c r="W36" i="1"/>
  <c r="V36" i="1"/>
  <c r="J34" i="1"/>
  <c r="I34" i="1"/>
  <c r="H34" i="1"/>
  <c r="G34" i="1"/>
  <c r="J33" i="1"/>
  <c r="I33" i="1"/>
  <c r="H33" i="1"/>
  <c r="G33" i="1"/>
  <c r="W32" i="1"/>
  <c r="V32" i="1"/>
  <c r="U32" i="1"/>
  <c r="T32" i="1"/>
  <c r="J32" i="1"/>
  <c r="W35" i="1" s="1"/>
  <c r="I32" i="1"/>
  <c r="V35" i="1" s="1"/>
  <c r="H32" i="1"/>
  <c r="U35" i="1" s="1"/>
  <c r="G32" i="1"/>
  <c r="T35" i="1" s="1"/>
  <c r="W31" i="1"/>
  <c r="V31" i="1"/>
  <c r="U31" i="1"/>
  <c r="T31" i="1"/>
  <c r="J31" i="1"/>
  <c r="I31" i="1"/>
  <c r="H31" i="1"/>
  <c r="G31" i="1"/>
  <c r="W30" i="1"/>
  <c r="V30" i="1"/>
  <c r="U30" i="1"/>
  <c r="T30" i="1"/>
  <c r="J30" i="1"/>
  <c r="I30" i="1"/>
  <c r="H30" i="1"/>
  <c r="G30" i="1"/>
  <c r="W29" i="1"/>
  <c r="V29" i="1"/>
  <c r="U29" i="1"/>
  <c r="T29" i="1"/>
  <c r="J29" i="1"/>
  <c r="W34" i="1" s="1"/>
  <c r="I29" i="1"/>
  <c r="V34" i="1" s="1"/>
  <c r="H29" i="1"/>
  <c r="U34" i="1" s="1"/>
  <c r="G29" i="1"/>
  <c r="T34" i="1" s="1"/>
  <c r="K25" i="1"/>
  <c r="K24" i="1"/>
  <c r="K23" i="1"/>
  <c r="K22" i="1"/>
  <c r="J18" i="1"/>
  <c r="J17" i="1"/>
  <c r="I17" i="1"/>
  <c r="O17" i="1" s="1"/>
  <c r="H17" i="1"/>
  <c r="N17" i="1" s="1"/>
  <c r="G17" i="1"/>
  <c r="M17" i="1" s="1"/>
  <c r="M16" i="1"/>
  <c r="T14" i="1" s="1"/>
  <c r="J16" i="1"/>
  <c r="P16" i="1" s="1"/>
  <c r="W14" i="1" s="1"/>
  <c r="I16" i="1"/>
  <c r="I18" i="1" s="1"/>
  <c r="H16" i="1"/>
  <c r="N16" i="1" s="1"/>
  <c r="U14" i="1" s="1"/>
  <c r="G16" i="1"/>
  <c r="P15" i="1"/>
  <c r="O15" i="1"/>
  <c r="N15" i="1"/>
  <c r="M15" i="1"/>
  <c r="K15" i="1"/>
  <c r="J12" i="1"/>
  <c r="J11" i="1"/>
  <c r="I11" i="1"/>
  <c r="O11" i="1" s="1"/>
  <c r="H11" i="1"/>
  <c r="N11" i="1" s="1"/>
  <c r="G11" i="1"/>
  <c r="G12" i="1" s="1"/>
  <c r="M12" i="1" s="1"/>
  <c r="T8" i="1" s="1"/>
  <c r="M10" i="1"/>
  <c r="T13" i="1" s="1"/>
  <c r="J10" i="1"/>
  <c r="P10" i="1" s="1"/>
  <c r="W13" i="1" s="1"/>
  <c r="I10" i="1"/>
  <c r="I12" i="1" s="1"/>
  <c r="H10" i="1"/>
  <c r="H12" i="1" s="1"/>
  <c r="N12" i="1" s="1"/>
  <c r="U8" i="1" s="1"/>
  <c r="G10" i="1"/>
  <c r="W9" i="1"/>
  <c r="V9" i="1"/>
  <c r="U9" i="1"/>
  <c r="T9" i="1"/>
  <c r="I9" i="1"/>
  <c r="O9" i="1" s="1"/>
  <c r="V7" i="1" s="1"/>
  <c r="O8" i="1"/>
  <c r="J8" i="1"/>
  <c r="J9" i="1" s="1"/>
  <c r="I8" i="1"/>
  <c r="H8" i="1"/>
  <c r="N8" i="1" s="1"/>
  <c r="G8" i="1"/>
  <c r="M8" i="1" s="1"/>
  <c r="J7" i="1"/>
  <c r="I7" i="1"/>
  <c r="O7" i="1" s="1"/>
  <c r="V12" i="1" s="1"/>
  <c r="H7" i="1"/>
  <c r="H9" i="1" s="1"/>
  <c r="N9" i="1" s="1"/>
  <c r="U7" i="1" s="1"/>
  <c r="G7" i="1"/>
  <c r="G9" i="1" s="1"/>
  <c r="M9" i="1" s="1"/>
  <c r="T7" i="1" s="1"/>
  <c r="V62" i="1" l="1"/>
  <c r="V64" i="1"/>
  <c r="P18" i="1"/>
  <c r="W10" i="1" s="1"/>
  <c r="U61" i="1"/>
  <c r="K9" i="1"/>
  <c r="P9" i="1"/>
  <c r="W7" i="1" s="1"/>
  <c r="P12" i="1"/>
  <c r="W8" i="1" s="1"/>
  <c r="O12" i="1"/>
  <c r="V8" i="1" s="1"/>
  <c r="W61" i="1"/>
  <c r="P7" i="1"/>
  <c r="W12" i="1" s="1"/>
  <c r="K11" i="1"/>
  <c r="P11" i="1"/>
  <c r="K17" i="1"/>
  <c r="M7" i="1"/>
  <c r="T12" i="1" s="1"/>
  <c r="K8" i="1"/>
  <c r="P8" i="1"/>
  <c r="N10" i="1"/>
  <c r="U13" i="1" s="1"/>
  <c r="M11" i="1"/>
  <c r="K12" i="1"/>
  <c r="G18" i="1"/>
  <c r="M18" i="1" s="1"/>
  <c r="T10" i="1" s="1"/>
  <c r="N47" i="1"/>
  <c r="U45" i="1" s="1"/>
  <c r="N56" i="1"/>
  <c r="U48" i="1" s="1"/>
  <c r="O16" i="1"/>
  <c r="V14" i="1" s="1"/>
  <c r="H18" i="1"/>
  <c r="N18" i="1" s="1"/>
  <c r="U10" i="1" s="1"/>
  <c r="O47" i="1"/>
  <c r="V45" i="1" s="1"/>
  <c r="O50" i="1"/>
  <c r="V46" i="1" s="1"/>
  <c r="O56" i="1"/>
  <c r="V48" i="1" s="1"/>
  <c r="K7" i="1"/>
  <c r="P17" i="1"/>
  <c r="M47" i="1"/>
  <c r="T45" i="1" s="1"/>
  <c r="M50" i="1"/>
  <c r="T46" i="1" s="1"/>
  <c r="M56" i="1"/>
  <c r="T48" i="1" s="1"/>
  <c r="K18" i="1"/>
  <c r="N50" i="1"/>
  <c r="U46" i="1" s="1"/>
  <c r="N7" i="1"/>
  <c r="U12" i="1" s="1"/>
  <c r="O10" i="1"/>
  <c r="V13" i="1" s="1"/>
  <c r="K10" i="1"/>
  <c r="K16" i="1"/>
  <c r="P47" i="1"/>
  <c r="W45" i="1" s="1"/>
  <c r="P50" i="1"/>
  <c r="W46" i="1" s="1"/>
  <c r="P56" i="1"/>
  <c r="W48" i="1" s="1"/>
  <c r="T64" i="1" l="1"/>
  <c r="O18" i="1"/>
  <c r="V10" i="1" s="1"/>
  <c r="U64" i="1"/>
</calcChain>
</file>

<file path=xl/sharedStrings.xml><?xml version="1.0" encoding="utf-8"?>
<sst xmlns="http://schemas.openxmlformats.org/spreadsheetml/2006/main" count="135" uniqueCount="22">
  <si>
    <t>Summary for graphs</t>
  </si>
  <si>
    <t>Number getting a grant</t>
  </si>
  <si>
    <t>2012/13</t>
  </si>
  <si>
    <t>2013/14</t>
  </si>
  <si>
    <t>2014/15</t>
  </si>
  <si>
    <t>2015/16</t>
  </si>
  <si>
    <t>203/14</t>
  </si>
  <si>
    <t>Nos</t>
  </si>
  <si>
    <t>% change</t>
  </si>
  <si>
    <t>England</t>
  </si>
  <si>
    <t>Full</t>
  </si>
  <si>
    <t>Any</t>
  </si>
  <si>
    <t>Partial</t>
  </si>
  <si>
    <t>NI</t>
  </si>
  <si>
    <t>Scotland</t>
  </si>
  <si>
    <t>Wales</t>
  </si>
  <si>
    <t>All  locally-domiciled  students (claimants and non-claimants)</t>
  </si>
  <si>
    <t>% getting a grant</t>
  </si>
  <si>
    <t>%</t>
  </si>
  <si>
    <t>Spend</t>
  </si>
  <si>
    <t>£</t>
  </si>
  <si>
    <t>Average: total spend/total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</si>
</sst>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"/>
    <numFmt numFmtId="165" formatCode="0.0%"/>
    <numFmt numFmtId="166" formatCode="#,##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6">
    <xf numFmtId="0" fontId="0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0" fontId="0" fillId="2" borderId="0" xfId="0" applyFill="1"/>
    <xf numFmtId="164" fontId="0" fillId="2" borderId="0" xfId="0" applyNumberFormat="1" applyFill="1"/>
    <xf numFmtId="165" fontId="0" fillId="2" borderId="0" xfId="1" applyNumberFormat="1" applyFont="1" applyFill="1"/>
    <xf numFmtId="9" fontId="0" fillId="0" borderId="0" xfId="0" applyNumberFormat="1"/>
    <xf numFmtId="9" fontId="0" fillId="0" borderId="0" xfId="1" applyFont="1"/>
    <xf numFmtId="9" fontId="0" fillId="2" borderId="0" xfId="0" applyNumberFormat="1" applyFill="1"/>
    <xf numFmtId="9" fontId="0" fillId="2" borderId="0" xfId="1" applyFont="1" applyFill="1"/>
    <xf numFmtId="0" fontId="0" fillId="0" borderId="0" xfId="0" applyFill="1"/>
    <xf numFmtId="164" fontId="0" fillId="0" borderId="0" xfId="0" applyNumberFormat="1" applyFill="1"/>
    <xf numFmtId="2" fontId="0" fillId="0" borderId="0" xfId="0" applyNumberFormat="1"/>
    <xf numFmtId="0" fontId="3" fillId="0" borderId="0" xfId="0" applyFont="1" applyFill="1"/>
    <xf numFmtId="166" fontId="3" fillId="2" borderId="0" xfId="0" applyNumberFormat="1" applyFont="1" applyFill="1" applyAlignment="1">
      <alignment horizontal="right"/>
    </xf>
    <xf numFmtId="1" fontId="0" fillId="0" borderId="0" xfId="0" applyNumberFormat="1"/>
  </cellXfs>
  <cellStyles count="16">
    <cellStyle name="Comma 2" xfId="2"/>
    <cellStyle name="Normal" xfId="0" builtinId="0"/>
    <cellStyle name="Normal 2" xfId="3"/>
    <cellStyle name="Normal 2 2" xfId="4"/>
    <cellStyle name="Normal 2 3" xfId="5"/>
    <cellStyle name="Normal 2 4" xfId="6"/>
    <cellStyle name="Normal 3" xfId="7"/>
    <cellStyle name="Normal 3 2" xfId="8"/>
    <cellStyle name="Normal 4" xfId="9"/>
    <cellStyle name="Normal 5" xfId="10"/>
    <cellStyle name="Normal 6" xfId="11"/>
    <cellStyle name="Normal 6 2" xfId="12"/>
    <cellStyle name="Normal 7" xfId="13"/>
    <cellStyle name="Normal 8" xfId="14"/>
    <cellStyle name="Percent" xfId="1" builtinId="5"/>
    <cellStyle name="Percen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K%20gra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 blog"/>
      <sheetName val="England"/>
      <sheetName val="Wales"/>
      <sheetName val="NI"/>
      <sheetName val="Sheet4"/>
      <sheetName val="Sheet5"/>
      <sheetName val="Sheet6"/>
    </sheetNames>
    <sheetDataSet>
      <sheetData sheetId="0"/>
      <sheetData sheetId="1">
        <row r="29">
          <cell r="I29">
            <v>391.5</v>
          </cell>
          <cell r="J29">
            <v>415.1</v>
          </cell>
          <cell r="K29">
            <v>412.6</v>
          </cell>
          <cell r="L29">
            <v>413.20000000000005</v>
          </cell>
          <cell r="U29">
            <v>1206.9000000000001</v>
          </cell>
          <cell r="V29">
            <v>1355.3000000000002</v>
          </cell>
          <cell r="W29">
            <v>1388.2</v>
          </cell>
          <cell r="X29">
            <v>1398</v>
          </cell>
        </row>
        <row r="30">
          <cell r="I30">
            <v>164.1</v>
          </cell>
          <cell r="J30">
            <v>151.9</v>
          </cell>
          <cell r="K30">
            <v>138.1</v>
          </cell>
          <cell r="L30">
            <v>135.79999999999998</v>
          </cell>
          <cell r="U30">
            <v>226.4</v>
          </cell>
          <cell r="V30">
            <v>236.8</v>
          </cell>
          <cell r="W30">
            <v>237.5</v>
          </cell>
          <cell r="X30">
            <v>240.20000000000002</v>
          </cell>
        </row>
        <row r="32">
          <cell r="U32">
            <v>1433.3000000000002</v>
          </cell>
          <cell r="V32">
            <v>1592.1000000000001</v>
          </cell>
          <cell r="W32">
            <v>1625.7</v>
          </cell>
          <cell r="X32">
            <v>1638.2</v>
          </cell>
        </row>
        <row r="34">
          <cell r="I34">
            <v>0.42173866207045141</v>
          </cell>
          <cell r="J34">
            <v>0.43239583333333337</v>
          </cell>
          <cell r="K34">
            <v>0.43564565515785031</v>
          </cell>
          <cell r="L34">
            <v>0.42970049916805331</v>
          </cell>
        </row>
        <row r="35">
          <cell r="I35">
            <v>0.17677474954217387</v>
          </cell>
          <cell r="J35">
            <v>0.15822916666666667</v>
          </cell>
          <cell r="K35">
            <v>0.14581353605743849</v>
          </cell>
          <cell r="L35">
            <v>0.14122296173044924</v>
          </cell>
        </row>
        <row r="36">
          <cell r="I36">
            <v>0.59851341161262528</v>
          </cell>
          <cell r="J36">
            <v>0.59062500000000007</v>
          </cell>
          <cell r="K36">
            <v>0.58145919121528877</v>
          </cell>
          <cell r="L36">
            <v>0.57092346089850254</v>
          </cell>
        </row>
      </sheetData>
      <sheetData sheetId="2">
        <row r="39">
          <cell r="F39">
            <v>18.295999999999999</v>
          </cell>
          <cell r="G39">
            <v>19.035999999999998</v>
          </cell>
          <cell r="H39">
            <v>19.272000000000002</v>
          </cell>
          <cell r="I39">
            <v>19.094999999999999</v>
          </cell>
          <cell r="N39">
            <v>91.589467999999997</v>
          </cell>
          <cell r="O39">
            <v>100.53667599999999</v>
          </cell>
          <cell r="P39">
            <v>100.101862</v>
          </cell>
          <cell r="Q39">
            <v>98.610111000000003</v>
          </cell>
        </row>
        <row r="40">
          <cell r="F40">
            <v>14.579000000000001</v>
          </cell>
          <cell r="G40">
            <v>14.787000000000001</v>
          </cell>
          <cell r="H40">
            <v>15.031999999999998</v>
          </cell>
          <cell r="I40">
            <v>14.944000000000001</v>
          </cell>
          <cell r="N40">
            <v>30.311323809999998</v>
          </cell>
          <cell r="O40">
            <v>31.788648999999999</v>
          </cell>
          <cell r="P40">
            <v>30.813241000000001</v>
          </cell>
          <cell r="Q40">
            <v>30.399857000000001</v>
          </cell>
        </row>
        <row r="42">
          <cell r="N42">
            <v>121.90079180999999</v>
          </cell>
          <cell r="O42">
            <v>132.32532499999999</v>
          </cell>
          <cell r="P42">
            <v>130.91510299999999</v>
          </cell>
          <cell r="Q42">
            <v>129.00996800000001</v>
          </cell>
        </row>
      </sheetData>
      <sheetData sheetId="3">
        <row r="21">
          <cell r="F21">
            <v>15.308</v>
          </cell>
          <cell r="G21">
            <v>15.574999999999999</v>
          </cell>
          <cell r="H21">
            <v>15.553000000000001</v>
          </cell>
          <cell r="I21">
            <v>15.118</v>
          </cell>
          <cell r="N21">
            <v>53.195300000000003</v>
          </cell>
          <cell r="O21">
            <v>53.947078000000005</v>
          </cell>
          <cell r="P21">
            <v>54.048411999999999</v>
          </cell>
          <cell r="Q21">
            <v>52.535049999999998</v>
          </cell>
        </row>
        <row r="22">
          <cell r="F22">
            <v>8.9339999999999993</v>
          </cell>
          <cell r="G22">
            <v>9.23</v>
          </cell>
          <cell r="H22">
            <v>9.202</v>
          </cell>
          <cell r="I22">
            <v>8.9429999999999996</v>
          </cell>
          <cell r="N22">
            <v>13.822795800000002</v>
          </cell>
          <cell r="O22">
            <v>14.164505999999999</v>
          </cell>
          <cell r="P22">
            <v>14.34099</v>
          </cell>
          <cell r="Q22">
            <v>13.858012</v>
          </cell>
        </row>
        <row r="25">
          <cell r="N25">
            <v>67.018095799999998</v>
          </cell>
          <cell r="O25">
            <v>68.111584000000008</v>
          </cell>
          <cell r="P25">
            <v>68.389402000000004</v>
          </cell>
          <cell r="Q25">
            <v>66.393062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64"/>
  <sheetViews>
    <sheetView tabSelected="1" topLeftCell="E25" zoomScale="50" zoomScaleNormal="50" workbookViewId="0">
      <selection activeCell="Z45" sqref="Z45"/>
    </sheetView>
  </sheetViews>
  <sheetFormatPr defaultRowHeight="15" x14ac:dyDescent="0.25"/>
  <cols>
    <col min="1" max="2" width="0" hidden="1" customWidth="1"/>
    <col min="3" max="3" width="9.140625" hidden="1" customWidth="1"/>
    <col min="4" max="4" width="7.140625" hidden="1" customWidth="1"/>
    <col min="6" max="6" width="14.85546875" customWidth="1"/>
  </cols>
  <sheetData>
    <row r="2" spans="5:23" x14ac:dyDescent="0.25">
      <c r="R2" s="1" t="s">
        <v>0</v>
      </c>
    </row>
    <row r="4" spans="5:23" x14ac:dyDescent="0.25">
      <c r="E4" s="1" t="s">
        <v>1</v>
      </c>
    </row>
    <row r="5" spans="5:23" x14ac:dyDescent="0.25">
      <c r="G5" t="s">
        <v>2</v>
      </c>
      <c r="H5" t="s">
        <v>3</v>
      </c>
      <c r="I5" t="s">
        <v>4</v>
      </c>
      <c r="J5" t="s">
        <v>5</v>
      </c>
      <c r="M5" t="s">
        <v>2</v>
      </c>
      <c r="N5" t="s">
        <v>6</v>
      </c>
      <c r="O5" t="s">
        <v>4</v>
      </c>
      <c r="P5" t="s">
        <v>5</v>
      </c>
      <c r="R5" s="1" t="s">
        <v>7</v>
      </c>
    </row>
    <row r="6" spans="5:23" x14ac:dyDescent="0.25">
      <c r="K6" t="s">
        <v>8</v>
      </c>
      <c r="T6" t="s">
        <v>2</v>
      </c>
      <c r="U6" t="s">
        <v>6</v>
      </c>
      <c r="V6" t="s">
        <v>4</v>
      </c>
      <c r="W6" t="s">
        <v>5</v>
      </c>
    </row>
    <row r="7" spans="5:23" x14ac:dyDescent="0.25">
      <c r="E7" t="s">
        <v>9</v>
      </c>
      <c r="F7" t="s">
        <v>10</v>
      </c>
      <c r="G7" s="2">
        <f>[1]England!I29</f>
        <v>391.5</v>
      </c>
      <c r="H7" s="2">
        <f>[1]England!J29</f>
        <v>415.1</v>
      </c>
      <c r="I7" s="2">
        <f>[1]England!K29</f>
        <v>412.6</v>
      </c>
      <c r="J7" s="2">
        <f>[1]England!L29</f>
        <v>413.20000000000005</v>
      </c>
      <c r="K7" s="3">
        <f>(J7-G7)/G7</f>
        <v>5.5427841634738302E-2</v>
      </c>
      <c r="M7" s="2">
        <f>G7/$G$7%</f>
        <v>100</v>
      </c>
      <c r="N7" s="2">
        <f t="shared" ref="N7:P7" si="0">H7/$G$7%</f>
        <v>106.02809706257983</v>
      </c>
      <c r="O7" s="2">
        <f t="shared" si="0"/>
        <v>105.38952745849298</v>
      </c>
      <c r="P7" s="2">
        <f t="shared" si="0"/>
        <v>105.54278416347383</v>
      </c>
      <c r="Q7" s="2"/>
      <c r="R7" t="s">
        <v>11</v>
      </c>
      <c r="S7" t="s">
        <v>9</v>
      </c>
      <c r="T7" s="2">
        <f>M9</f>
        <v>100</v>
      </c>
      <c r="U7" s="2">
        <f t="shared" ref="U7:W7" si="1">N9</f>
        <v>102.05183585313175</v>
      </c>
      <c r="V7" s="2">
        <f t="shared" si="1"/>
        <v>99.118070554355654</v>
      </c>
      <c r="W7" s="2">
        <f t="shared" si="1"/>
        <v>98.812095032397409</v>
      </c>
    </row>
    <row r="8" spans="5:23" x14ac:dyDescent="0.25">
      <c r="F8" t="s">
        <v>12</v>
      </c>
      <c r="G8" s="2">
        <f>[1]England!I30</f>
        <v>164.1</v>
      </c>
      <c r="H8" s="2">
        <f>[1]England!J30</f>
        <v>151.9</v>
      </c>
      <c r="I8" s="2">
        <f>[1]England!K30</f>
        <v>138.1</v>
      </c>
      <c r="J8" s="2">
        <f>[1]England!L30</f>
        <v>135.79999999999998</v>
      </c>
      <c r="K8" s="3">
        <f t="shared" ref="K8:K18" si="2">(J8-G8)/G8</f>
        <v>-0.17245581962218168</v>
      </c>
      <c r="M8" s="2">
        <f>G8/$G$8%</f>
        <v>100</v>
      </c>
      <c r="N8" s="2">
        <f t="shared" ref="N8:P8" si="3">H8/$G$8%</f>
        <v>92.565508836075566</v>
      </c>
      <c r="O8" s="2">
        <f t="shared" si="3"/>
        <v>84.156002437538078</v>
      </c>
      <c r="P8" s="2">
        <f t="shared" si="3"/>
        <v>82.754418037781832</v>
      </c>
      <c r="Q8" s="2"/>
      <c r="S8" t="s">
        <v>13</v>
      </c>
      <c r="T8" s="2">
        <f>M12</f>
        <v>100</v>
      </c>
      <c r="U8" s="2">
        <f t="shared" ref="U8:W8" si="4">N12</f>
        <v>102.32241564227375</v>
      </c>
      <c r="V8" s="2">
        <f t="shared" si="4"/>
        <v>102.1161620328356</v>
      </c>
      <c r="W8" s="2">
        <f t="shared" si="4"/>
        <v>99.253361933833858</v>
      </c>
    </row>
    <row r="9" spans="5:23" x14ac:dyDescent="0.25">
      <c r="F9" s="4" t="s">
        <v>11</v>
      </c>
      <c r="G9" s="5">
        <f>SUM(G7:G8)</f>
        <v>555.6</v>
      </c>
      <c r="H9" s="5">
        <f t="shared" ref="H9:J9" si="5">SUM(H7:H8)</f>
        <v>567</v>
      </c>
      <c r="I9" s="5">
        <f t="shared" si="5"/>
        <v>550.70000000000005</v>
      </c>
      <c r="J9" s="5">
        <f t="shared" si="5"/>
        <v>549</v>
      </c>
      <c r="K9" s="6">
        <f t="shared" si="2"/>
        <v>-1.1879049676025958E-2</v>
      </c>
      <c r="M9" s="2">
        <f>G9/$G$9%</f>
        <v>100</v>
      </c>
      <c r="N9" s="2">
        <f t="shared" ref="N9:P9" si="6">H9/$G$9%</f>
        <v>102.05183585313175</v>
      </c>
      <c r="O9" s="2">
        <f t="shared" si="6"/>
        <v>99.118070554355654</v>
      </c>
      <c r="P9" s="2">
        <f t="shared" si="6"/>
        <v>98.812095032397409</v>
      </c>
      <c r="Q9" s="2"/>
      <c r="S9" t="s">
        <v>14</v>
      </c>
      <c r="T9" s="2">
        <f>M15</f>
        <v>100</v>
      </c>
      <c r="U9" s="2">
        <f t="shared" ref="U9:W9" si="7">N15</f>
        <v>98.126759196350577</v>
      </c>
      <c r="V9" s="2">
        <f t="shared" si="7"/>
        <v>95.690575560516365</v>
      </c>
      <c r="W9" s="2">
        <f t="shared" si="7"/>
        <v>90.488207318256826</v>
      </c>
    </row>
    <row r="10" spans="5:23" x14ac:dyDescent="0.25">
      <c r="E10" t="s">
        <v>13</v>
      </c>
      <c r="F10" t="s">
        <v>10</v>
      </c>
      <c r="G10" s="2">
        <f>[1]NI!F21</f>
        <v>15.308</v>
      </c>
      <c r="H10" s="2">
        <f>[1]NI!G21</f>
        <v>15.574999999999999</v>
      </c>
      <c r="I10" s="2">
        <f>[1]NI!H21</f>
        <v>15.553000000000001</v>
      </c>
      <c r="J10" s="2">
        <f>[1]NI!I21</f>
        <v>15.118</v>
      </c>
      <c r="K10" s="3">
        <f t="shared" si="2"/>
        <v>-1.2411810817872975E-2</v>
      </c>
      <c r="M10" s="2">
        <f>G10/$G$10%</f>
        <v>100</v>
      </c>
      <c r="N10" s="2">
        <f t="shared" ref="N10:P10" si="8">H10/$G$10%</f>
        <v>101.74418604651163</v>
      </c>
      <c r="O10" s="2">
        <f t="shared" si="8"/>
        <v>101.60047034230469</v>
      </c>
      <c r="P10" s="2">
        <f t="shared" si="8"/>
        <v>98.758818918212711</v>
      </c>
      <c r="Q10" s="2"/>
      <c r="S10" t="s">
        <v>15</v>
      </c>
      <c r="T10" s="2">
        <f>M18</f>
        <v>100</v>
      </c>
      <c r="U10" s="2">
        <f t="shared" ref="U10:W10" si="9">N18</f>
        <v>102.88365019011407</v>
      </c>
      <c r="V10" s="2">
        <f t="shared" si="9"/>
        <v>104.34676806083651</v>
      </c>
      <c r="W10" s="2">
        <f t="shared" si="9"/>
        <v>103.54068441064639</v>
      </c>
    </row>
    <row r="11" spans="5:23" x14ac:dyDescent="0.25">
      <c r="F11" t="s">
        <v>12</v>
      </c>
      <c r="G11" s="2">
        <f>[1]NI!F22</f>
        <v>8.9339999999999993</v>
      </c>
      <c r="H11" s="2">
        <f>[1]NI!G22</f>
        <v>9.23</v>
      </c>
      <c r="I11" s="2">
        <f>[1]NI!H22</f>
        <v>9.202</v>
      </c>
      <c r="J11" s="2">
        <f>[1]NI!I22</f>
        <v>8.9429999999999996</v>
      </c>
      <c r="K11" s="3">
        <f t="shared" si="2"/>
        <v>1.0073875083949342E-3</v>
      </c>
      <c r="M11" s="2">
        <f>G11/$G$11%</f>
        <v>100</v>
      </c>
      <c r="N11" s="2">
        <f t="shared" ref="N11:P11" si="10">H11/$G$11%</f>
        <v>103.31318558316545</v>
      </c>
      <c r="O11" s="2">
        <f t="shared" si="10"/>
        <v>102.99977613610926</v>
      </c>
      <c r="P11" s="2">
        <f t="shared" si="10"/>
        <v>100.1007387508395</v>
      </c>
      <c r="Q11" s="2"/>
      <c r="R11" t="s">
        <v>10</v>
      </c>
      <c r="T11" t="s">
        <v>2</v>
      </c>
      <c r="U11" t="s">
        <v>6</v>
      </c>
      <c r="V11" t="s">
        <v>4</v>
      </c>
      <c r="W11" t="s">
        <v>5</v>
      </c>
    </row>
    <row r="12" spans="5:23" x14ac:dyDescent="0.25">
      <c r="F12" s="4" t="s">
        <v>11</v>
      </c>
      <c r="G12" s="5">
        <f>G10+G11</f>
        <v>24.241999999999997</v>
      </c>
      <c r="H12" s="5">
        <f t="shared" ref="H12:J12" si="11">H10+H11</f>
        <v>24.805</v>
      </c>
      <c r="I12" s="5">
        <f t="shared" si="11"/>
        <v>24.755000000000003</v>
      </c>
      <c r="J12" s="5">
        <f t="shared" si="11"/>
        <v>24.061</v>
      </c>
      <c r="K12" s="6">
        <f t="shared" si="2"/>
        <v>-7.466380661661472E-3</v>
      </c>
      <c r="M12" s="2">
        <f>G12/$G$12%</f>
        <v>100</v>
      </c>
      <c r="N12" s="2">
        <f t="shared" ref="N12:P12" si="12">H12/$G$12%</f>
        <v>102.32241564227375</v>
      </c>
      <c r="O12" s="2">
        <f t="shared" si="12"/>
        <v>102.1161620328356</v>
      </c>
      <c r="P12" s="2">
        <f t="shared" si="12"/>
        <v>99.253361933833858</v>
      </c>
      <c r="Q12" s="2"/>
      <c r="S12" t="s">
        <v>9</v>
      </c>
      <c r="T12" s="2">
        <f>M7</f>
        <v>100</v>
      </c>
      <c r="U12" s="2">
        <f>N7</f>
        <v>106.02809706257983</v>
      </c>
      <c r="V12" s="2">
        <f>O7</f>
        <v>105.38952745849298</v>
      </c>
      <c r="W12" s="2">
        <f>P7</f>
        <v>105.54278416347383</v>
      </c>
    </row>
    <row r="13" spans="5:23" x14ac:dyDescent="0.25">
      <c r="E13" t="s">
        <v>14</v>
      </c>
      <c r="F13" t="s">
        <v>10</v>
      </c>
      <c r="G13" s="2"/>
      <c r="H13" s="2"/>
      <c r="I13">
        <v>32775</v>
      </c>
      <c r="J13">
        <v>31300</v>
      </c>
      <c r="K13" s="3"/>
      <c r="M13" s="2"/>
      <c r="S13" t="s">
        <v>13</v>
      </c>
      <c r="T13" s="2">
        <f>M10</f>
        <v>100</v>
      </c>
      <c r="U13" s="2">
        <f>N10</f>
        <v>101.74418604651163</v>
      </c>
      <c r="V13" s="2">
        <f>O10</f>
        <v>101.60047034230469</v>
      </c>
      <c r="W13" s="2">
        <f>P10</f>
        <v>98.758818918212711</v>
      </c>
    </row>
    <row r="14" spans="5:23" x14ac:dyDescent="0.25">
      <c r="F14" t="s">
        <v>12</v>
      </c>
      <c r="G14" s="2"/>
      <c r="H14" s="2"/>
      <c r="I14" s="2"/>
      <c r="J14" s="2"/>
      <c r="K14" s="3"/>
      <c r="M14" s="2"/>
      <c r="S14" t="s">
        <v>15</v>
      </c>
      <c r="T14" s="2">
        <f>M16</f>
        <v>100</v>
      </c>
      <c r="U14" s="2">
        <f>N16</f>
        <v>104.04459991254919</v>
      </c>
      <c r="V14" s="2">
        <f>O16</f>
        <v>105.33449934411895</v>
      </c>
      <c r="W14" s="2">
        <f>P16</f>
        <v>104.36707477044163</v>
      </c>
    </row>
    <row r="15" spans="5:23" x14ac:dyDescent="0.25">
      <c r="F15" s="4" t="s">
        <v>11</v>
      </c>
      <c r="G15" s="4">
        <v>51515</v>
      </c>
      <c r="H15" s="4">
        <v>50550</v>
      </c>
      <c r="I15" s="4">
        <v>49295</v>
      </c>
      <c r="J15" s="4">
        <v>46615</v>
      </c>
      <c r="K15" s="6">
        <f t="shared" si="2"/>
        <v>-9.5117926817431822E-2</v>
      </c>
      <c r="M15" s="2">
        <f>G15/$G$15%</f>
        <v>100</v>
      </c>
      <c r="N15" s="2">
        <f t="shared" ref="N15:P15" si="13">H15/$G$15%</f>
        <v>98.126759196350577</v>
      </c>
      <c r="O15" s="2">
        <f t="shared" si="13"/>
        <v>95.690575560516365</v>
      </c>
      <c r="P15" s="2">
        <f t="shared" si="13"/>
        <v>90.488207318256826</v>
      </c>
      <c r="Q15" s="2"/>
    </row>
    <row r="16" spans="5:23" x14ac:dyDescent="0.25">
      <c r="E16" t="s">
        <v>15</v>
      </c>
      <c r="F16" t="s">
        <v>10</v>
      </c>
      <c r="G16" s="2">
        <f>[1]Wales!F39</f>
        <v>18.295999999999999</v>
      </c>
      <c r="H16" s="2">
        <f>[1]Wales!G39</f>
        <v>19.035999999999998</v>
      </c>
      <c r="I16" s="2">
        <f>[1]Wales!H39</f>
        <v>19.272000000000002</v>
      </c>
      <c r="J16" s="2">
        <f>[1]Wales!I39</f>
        <v>19.094999999999999</v>
      </c>
      <c r="K16" s="3">
        <f t="shared" si="2"/>
        <v>4.3670747704416236E-2</v>
      </c>
      <c r="M16" s="2">
        <f>G16/$G$16%</f>
        <v>100</v>
      </c>
      <c r="N16" s="2">
        <f t="shared" ref="N16:P16" si="14">H16/$G$16%</f>
        <v>104.04459991254919</v>
      </c>
      <c r="O16" s="2">
        <f t="shared" si="14"/>
        <v>105.33449934411895</v>
      </c>
      <c r="P16" s="2">
        <f t="shared" si="14"/>
        <v>104.36707477044163</v>
      </c>
      <c r="Q16" s="2"/>
    </row>
    <row r="17" spans="1:23" x14ac:dyDescent="0.25">
      <c r="F17" t="s">
        <v>12</v>
      </c>
      <c r="G17" s="2">
        <f>[1]Wales!F40</f>
        <v>14.579000000000001</v>
      </c>
      <c r="H17" s="2">
        <f>[1]Wales!G40</f>
        <v>14.787000000000001</v>
      </c>
      <c r="I17" s="2">
        <f>[1]Wales!H40</f>
        <v>15.031999999999998</v>
      </c>
      <c r="J17" s="2">
        <f>[1]Wales!I40</f>
        <v>14.944000000000001</v>
      </c>
      <c r="K17" s="3">
        <f t="shared" si="2"/>
        <v>2.5036010700322395E-2</v>
      </c>
      <c r="M17" s="2">
        <f>G17/$G$17%</f>
        <v>100</v>
      </c>
      <c r="N17" s="2">
        <f t="shared" ref="N17:P17" si="15">H17/$G$17%</f>
        <v>101.42670965086769</v>
      </c>
      <c r="O17" s="2">
        <f t="shared" si="15"/>
        <v>103.10720899924547</v>
      </c>
      <c r="P17" s="2">
        <f t="shared" si="15"/>
        <v>102.50360107003225</v>
      </c>
      <c r="Q17" s="2"/>
    </row>
    <row r="18" spans="1:23" x14ac:dyDescent="0.25">
      <c r="F18" s="4" t="s">
        <v>11</v>
      </c>
      <c r="G18" s="5">
        <f>G16+G17</f>
        <v>32.875</v>
      </c>
      <c r="H18" s="5">
        <f t="shared" ref="H18:J18" si="16">H16+H17</f>
        <v>33.823</v>
      </c>
      <c r="I18" s="5">
        <f t="shared" si="16"/>
        <v>34.304000000000002</v>
      </c>
      <c r="J18" s="5">
        <f t="shared" si="16"/>
        <v>34.039000000000001</v>
      </c>
      <c r="K18" s="6">
        <f t="shared" si="2"/>
        <v>3.5406844106463921E-2</v>
      </c>
      <c r="M18" s="2">
        <f>G18/$G$18%</f>
        <v>100</v>
      </c>
      <c r="N18" s="2">
        <f t="shared" ref="N18:P18" si="17">H18/$G$18%</f>
        <v>102.88365019011407</v>
      </c>
      <c r="O18" s="2">
        <f t="shared" si="17"/>
        <v>104.34676806083651</v>
      </c>
      <c r="P18" s="2">
        <f t="shared" si="17"/>
        <v>103.54068441064639</v>
      </c>
      <c r="Q18" s="2"/>
    </row>
    <row r="20" spans="1:23" x14ac:dyDescent="0.25">
      <c r="E20" s="1" t="s">
        <v>16</v>
      </c>
    </row>
    <row r="22" spans="1:23" x14ac:dyDescent="0.25">
      <c r="E22" t="s">
        <v>9</v>
      </c>
      <c r="G22">
        <v>928.3</v>
      </c>
      <c r="H22">
        <v>960</v>
      </c>
      <c r="I22">
        <v>947.1</v>
      </c>
      <c r="J22">
        <v>961.59999999999991</v>
      </c>
      <c r="K22" s="3">
        <f t="shared" ref="K22:K25" si="18">(J22-G22)/G22</f>
        <v>3.5872024130130298E-2</v>
      </c>
    </row>
    <row r="23" spans="1:23" x14ac:dyDescent="0.25">
      <c r="E23" t="s">
        <v>13</v>
      </c>
      <c r="G23">
        <v>39.732999999999997</v>
      </c>
      <c r="H23">
        <v>41.317</v>
      </c>
      <c r="I23">
        <v>41.34</v>
      </c>
      <c r="J23">
        <v>41.328000000000003</v>
      </c>
      <c r="K23" s="3">
        <f t="shared" si="18"/>
        <v>4.0142954219414745E-2</v>
      </c>
    </row>
    <row r="24" spans="1:23" x14ac:dyDescent="0.25">
      <c r="E24" t="s">
        <v>14</v>
      </c>
      <c r="G24">
        <v>121.99</v>
      </c>
      <c r="H24">
        <v>123.72499999999999</v>
      </c>
      <c r="I24">
        <v>124.93</v>
      </c>
      <c r="J24">
        <v>126.29</v>
      </c>
      <c r="K24" s="3">
        <f t="shared" si="18"/>
        <v>3.5248790884498823E-2</v>
      </c>
    </row>
    <row r="25" spans="1:23" x14ac:dyDescent="0.25">
      <c r="E25" t="s">
        <v>15</v>
      </c>
      <c r="G25">
        <v>48.396000000000001</v>
      </c>
      <c r="H25">
        <v>50.158000000000001</v>
      </c>
      <c r="I25">
        <v>51.706000000000003</v>
      </c>
      <c r="J25">
        <v>52.421999999999997</v>
      </c>
      <c r="K25" s="3">
        <f t="shared" si="18"/>
        <v>8.3188693280436321E-2</v>
      </c>
    </row>
    <row r="27" spans="1:23" x14ac:dyDescent="0.25">
      <c r="E27" s="1" t="s">
        <v>17</v>
      </c>
      <c r="G27" t="s">
        <v>2</v>
      </c>
      <c r="H27" t="s">
        <v>6</v>
      </c>
      <c r="I27" t="s">
        <v>4</v>
      </c>
      <c r="J27" t="s">
        <v>5</v>
      </c>
      <c r="R27" s="1" t="s">
        <v>18</v>
      </c>
    </row>
    <row r="28" spans="1:23" x14ac:dyDescent="0.25">
      <c r="T28" t="s">
        <v>2</v>
      </c>
      <c r="U28" t="s">
        <v>6</v>
      </c>
      <c r="V28" t="s">
        <v>4</v>
      </c>
      <c r="W28" t="s">
        <v>5</v>
      </c>
    </row>
    <row r="29" spans="1:23" x14ac:dyDescent="0.25">
      <c r="E29" t="s">
        <v>9</v>
      </c>
      <c r="F29" t="s">
        <v>10</v>
      </c>
      <c r="G29" s="7">
        <f>[1]England!I34</f>
        <v>0.42173866207045141</v>
      </c>
      <c r="H29" s="7">
        <f>[1]England!J34</f>
        <v>0.43239583333333337</v>
      </c>
      <c r="I29" s="7">
        <f>[1]England!K34</f>
        <v>0.43564565515785031</v>
      </c>
      <c r="J29" s="7">
        <f>[1]England!L34</f>
        <v>0.42970049916805331</v>
      </c>
      <c r="M29" s="2"/>
      <c r="N29" s="2"/>
      <c r="O29" s="2"/>
      <c r="P29" s="2"/>
      <c r="R29" t="s">
        <v>11</v>
      </c>
      <c r="S29" t="s">
        <v>9</v>
      </c>
      <c r="T29" s="8">
        <f>G31</f>
        <v>0.59851341161262528</v>
      </c>
      <c r="U29" s="8">
        <f t="shared" ref="U29:W29" si="19">H31</f>
        <v>0.59062500000000007</v>
      </c>
      <c r="V29" s="8">
        <f t="shared" si="19"/>
        <v>0.58145919121528877</v>
      </c>
      <c r="W29" s="8">
        <f t="shared" si="19"/>
        <v>0.57092346089850254</v>
      </c>
    </row>
    <row r="30" spans="1:23" x14ac:dyDescent="0.25">
      <c r="F30" t="s">
        <v>12</v>
      </c>
      <c r="G30" s="7">
        <f>[1]England!I35</f>
        <v>0.17677474954217387</v>
      </c>
      <c r="H30" s="7">
        <f>[1]England!J35</f>
        <v>0.15822916666666667</v>
      </c>
      <c r="I30" s="7">
        <f>[1]England!K35</f>
        <v>0.14581353605743849</v>
      </c>
      <c r="J30" s="7">
        <f>[1]England!L35</f>
        <v>0.14122296173044924</v>
      </c>
      <c r="M30" s="2"/>
      <c r="N30" s="2"/>
      <c r="O30" s="2"/>
      <c r="P30" s="2"/>
      <c r="S30" t="s">
        <v>13</v>
      </c>
      <c r="T30" s="8">
        <f>G34</f>
        <v>0.61012256814235022</v>
      </c>
      <c r="U30" s="8">
        <f t="shared" ref="U30:W30" si="20">H34</f>
        <v>0.60035820606529999</v>
      </c>
      <c r="V30" s="8">
        <f t="shared" si="20"/>
        <v>0.59881470730527342</v>
      </c>
      <c r="W30" s="8">
        <f t="shared" si="20"/>
        <v>0.58219608981804105</v>
      </c>
    </row>
    <row r="31" spans="1:23" x14ac:dyDescent="0.25">
      <c r="F31" s="4" t="s">
        <v>11</v>
      </c>
      <c r="G31" s="9">
        <f>[1]England!I36</f>
        <v>0.59851341161262528</v>
      </c>
      <c r="H31" s="9">
        <f>[1]England!J36</f>
        <v>0.59062500000000007</v>
      </c>
      <c r="I31" s="9">
        <f>[1]England!K36</f>
        <v>0.58145919121528877</v>
      </c>
      <c r="J31" s="9">
        <f>[1]England!L36</f>
        <v>0.57092346089850254</v>
      </c>
      <c r="M31" s="2"/>
      <c r="N31" s="2"/>
      <c r="O31" s="2"/>
      <c r="P31" s="2"/>
      <c r="S31" t="s">
        <v>14</v>
      </c>
      <c r="T31" s="8">
        <f>G37</f>
        <v>0.42228871218952374</v>
      </c>
      <c r="U31" s="8">
        <f t="shared" ref="U31:W31" si="21">H37</f>
        <v>0.40856738735097997</v>
      </c>
      <c r="V31" s="8">
        <f t="shared" si="21"/>
        <v>0.39458096534059073</v>
      </c>
      <c r="W31" s="8">
        <f t="shared" si="21"/>
        <v>0.36911077678359333</v>
      </c>
    </row>
    <row r="32" spans="1:23" x14ac:dyDescent="0.25">
      <c r="A32">
        <v>38.527168852087691</v>
      </c>
      <c r="B32">
        <v>37.69634775032069</v>
      </c>
      <c r="C32">
        <v>37.622157716497341</v>
      </c>
      <c r="D32">
        <v>36.580526519550908</v>
      </c>
      <c r="E32" t="s">
        <v>13</v>
      </c>
      <c r="F32" t="s">
        <v>10</v>
      </c>
      <c r="G32" s="8">
        <f>A32/100</f>
        <v>0.3852716885208769</v>
      </c>
      <c r="H32" s="8">
        <f t="shared" ref="H32:J34" si="22">B32/100</f>
        <v>0.37696347750320691</v>
      </c>
      <c r="I32" s="8">
        <f t="shared" si="22"/>
        <v>0.3762215771649734</v>
      </c>
      <c r="J32" s="8">
        <f t="shared" si="22"/>
        <v>0.3658052651955091</v>
      </c>
      <c r="M32" s="2"/>
      <c r="N32" s="2"/>
      <c r="O32" s="2"/>
      <c r="P32" s="2"/>
      <c r="S32" t="s">
        <v>15</v>
      </c>
      <c r="T32" s="8">
        <f>G40</f>
        <v>0.679291676998099</v>
      </c>
      <c r="U32" s="8">
        <f t="shared" ref="U32:W32" si="23">H40</f>
        <v>0.67432911998086043</v>
      </c>
      <c r="V32" s="8">
        <f t="shared" si="23"/>
        <v>0.66344331412215207</v>
      </c>
      <c r="W32" s="8">
        <f t="shared" si="23"/>
        <v>0.64932661859524632</v>
      </c>
    </row>
    <row r="33" spans="1:23" x14ac:dyDescent="0.25">
      <c r="A33">
        <v>22.485087962147333</v>
      </c>
      <c r="B33">
        <v>22.339472856209309</v>
      </c>
      <c r="C33">
        <v>22.259313014029996</v>
      </c>
      <c r="D33">
        <v>21.639082462253192</v>
      </c>
      <c r="F33" t="s">
        <v>12</v>
      </c>
      <c r="G33" s="8">
        <f>A33/100</f>
        <v>0.22485087962147332</v>
      </c>
      <c r="H33" s="8">
        <f t="shared" si="22"/>
        <v>0.22339472856209308</v>
      </c>
      <c r="I33" s="8">
        <f t="shared" si="22"/>
        <v>0.22259313014029997</v>
      </c>
      <c r="J33" s="8">
        <f t="shared" si="22"/>
        <v>0.21639082462253192</v>
      </c>
      <c r="M33" s="2"/>
      <c r="N33" s="2"/>
      <c r="O33" s="2"/>
      <c r="P33" s="2"/>
      <c r="R33" t="s">
        <v>10</v>
      </c>
      <c r="T33" t="s">
        <v>2</v>
      </c>
      <c r="U33" t="s">
        <v>6</v>
      </c>
      <c r="V33" t="s">
        <v>4</v>
      </c>
      <c r="W33" t="s">
        <v>5</v>
      </c>
    </row>
    <row r="34" spans="1:23" x14ac:dyDescent="0.25">
      <c r="A34">
        <v>61.012256814235023</v>
      </c>
      <c r="B34">
        <v>60.035820606529995</v>
      </c>
      <c r="C34">
        <v>59.88147073052734</v>
      </c>
      <c r="D34">
        <v>58.2196089818041</v>
      </c>
      <c r="F34" s="4" t="s">
        <v>11</v>
      </c>
      <c r="G34" s="10">
        <f>A34/100</f>
        <v>0.61012256814235022</v>
      </c>
      <c r="H34" s="10">
        <f t="shared" si="22"/>
        <v>0.60035820606529999</v>
      </c>
      <c r="I34" s="10">
        <f t="shared" si="22"/>
        <v>0.59881470730527342</v>
      </c>
      <c r="J34" s="10">
        <f t="shared" si="22"/>
        <v>0.58219608981804105</v>
      </c>
      <c r="M34" s="2"/>
      <c r="N34" s="2"/>
      <c r="O34" s="2"/>
      <c r="P34" s="2"/>
      <c r="S34" t="s">
        <v>9</v>
      </c>
      <c r="T34" s="8">
        <f>G29</f>
        <v>0.42173866207045141</v>
      </c>
      <c r="U34" s="8">
        <f t="shared" ref="U34:W34" si="24">H29</f>
        <v>0.43239583333333337</v>
      </c>
      <c r="V34" s="8">
        <f t="shared" si="24"/>
        <v>0.43564565515785031</v>
      </c>
      <c r="W34" s="8">
        <f t="shared" si="24"/>
        <v>0.42970049916805331</v>
      </c>
    </row>
    <row r="35" spans="1:23" x14ac:dyDescent="0.25">
      <c r="E35" t="s">
        <v>14</v>
      </c>
      <c r="F35" t="s">
        <v>10</v>
      </c>
      <c r="I35" s="8">
        <v>0.2623469142719923</v>
      </c>
      <c r="J35" s="8">
        <v>0.24784226779634178</v>
      </c>
      <c r="M35" s="2"/>
      <c r="N35" s="2"/>
      <c r="O35" s="2"/>
      <c r="P35" s="2"/>
      <c r="S35" t="s">
        <v>13</v>
      </c>
      <c r="T35" s="8">
        <f>G32</f>
        <v>0.3852716885208769</v>
      </c>
      <c r="U35" s="8">
        <f t="shared" ref="U35:W35" si="25">H32</f>
        <v>0.37696347750320691</v>
      </c>
      <c r="V35" s="8">
        <f t="shared" si="25"/>
        <v>0.3762215771649734</v>
      </c>
      <c r="W35" s="8">
        <f t="shared" si="25"/>
        <v>0.3658052651955091</v>
      </c>
    </row>
    <row r="36" spans="1:23" x14ac:dyDescent="0.25">
      <c r="F36" t="s">
        <v>12</v>
      </c>
      <c r="I36" s="8">
        <v>0.13223405106859842</v>
      </c>
      <c r="J36" s="8">
        <v>0.12126850898725156</v>
      </c>
      <c r="M36" s="2"/>
      <c r="N36" s="2"/>
      <c r="O36" s="2"/>
      <c r="P36" s="2"/>
      <c r="S36" t="s">
        <v>14</v>
      </c>
      <c r="V36" s="7">
        <f>I35</f>
        <v>0.2623469142719923</v>
      </c>
      <c r="W36" s="7">
        <f>J35</f>
        <v>0.24784226779634178</v>
      </c>
    </row>
    <row r="37" spans="1:23" x14ac:dyDescent="0.25">
      <c r="F37" s="4" t="s">
        <v>11</v>
      </c>
      <c r="G37" s="10">
        <v>0.42228871218952374</v>
      </c>
      <c r="H37" s="10">
        <v>0.40856738735097997</v>
      </c>
      <c r="I37" s="10">
        <v>0.39458096534059073</v>
      </c>
      <c r="J37" s="10">
        <v>0.36911077678359333</v>
      </c>
      <c r="M37" s="2"/>
      <c r="N37" s="2"/>
      <c r="O37" s="2"/>
      <c r="P37" s="2"/>
      <c r="S37" t="s">
        <v>15</v>
      </c>
      <c r="T37" s="8">
        <f>G38</f>
        <v>0.37804777254318539</v>
      </c>
      <c r="U37" s="8">
        <f>H38</f>
        <v>0.37952071454204706</v>
      </c>
      <c r="V37" s="8">
        <f>I38</f>
        <v>0.37272270142730052</v>
      </c>
      <c r="W37" s="8">
        <f>J38</f>
        <v>0.36425546526267599</v>
      </c>
    </row>
    <row r="38" spans="1:23" x14ac:dyDescent="0.25">
      <c r="E38" t="s">
        <v>15</v>
      </c>
      <c r="F38" t="s">
        <v>10</v>
      </c>
      <c r="G38" s="8">
        <v>0.37804777254318539</v>
      </c>
      <c r="H38" s="8">
        <v>0.37952071454204706</v>
      </c>
      <c r="I38" s="8">
        <v>0.37272270142730052</v>
      </c>
      <c r="J38" s="8">
        <v>0.36425546526267599</v>
      </c>
      <c r="M38" s="2"/>
      <c r="N38" s="2"/>
      <c r="O38" s="2"/>
      <c r="P38" s="2"/>
    </row>
    <row r="39" spans="1:23" x14ac:dyDescent="0.25">
      <c r="F39" t="s">
        <v>12</v>
      </c>
      <c r="G39" s="8">
        <v>0.30124390445491361</v>
      </c>
      <c r="H39" s="8">
        <v>0.29480840543881337</v>
      </c>
      <c r="I39" s="8">
        <v>0.29072061269485161</v>
      </c>
      <c r="J39" s="8">
        <v>0.28507115333257033</v>
      </c>
      <c r="M39" s="2"/>
      <c r="N39" s="2"/>
      <c r="O39" s="2"/>
      <c r="P39" s="2"/>
    </row>
    <row r="40" spans="1:23" x14ac:dyDescent="0.25">
      <c r="F40" s="4" t="s">
        <v>11</v>
      </c>
      <c r="G40" s="10">
        <v>0.679291676998099</v>
      </c>
      <c r="H40" s="10">
        <v>0.67432911998086043</v>
      </c>
      <c r="I40" s="10">
        <v>0.66344331412215207</v>
      </c>
      <c r="J40" s="10">
        <v>0.64932661859524632</v>
      </c>
      <c r="M40" s="2"/>
      <c r="N40" s="2"/>
      <c r="O40" s="2"/>
      <c r="P40" s="2"/>
    </row>
    <row r="41" spans="1:23" x14ac:dyDescent="0.25">
      <c r="M41" s="2"/>
    </row>
    <row r="42" spans="1:23" x14ac:dyDescent="0.25">
      <c r="M42" s="2"/>
    </row>
    <row r="43" spans="1:23" x14ac:dyDescent="0.25">
      <c r="E43" s="1" t="s">
        <v>19</v>
      </c>
      <c r="G43" t="s">
        <v>2</v>
      </c>
      <c r="H43" t="s">
        <v>6</v>
      </c>
      <c r="I43" t="s">
        <v>4</v>
      </c>
      <c r="J43" t="s">
        <v>5</v>
      </c>
      <c r="M43" t="s">
        <v>2</v>
      </c>
      <c r="N43" t="s">
        <v>6</v>
      </c>
      <c r="O43" t="s">
        <v>4</v>
      </c>
      <c r="P43" t="s">
        <v>5</v>
      </c>
      <c r="R43" s="1" t="s">
        <v>20</v>
      </c>
    </row>
    <row r="44" spans="1:23" x14ac:dyDescent="0.25">
      <c r="M44" s="2"/>
      <c r="T44" t="s">
        <v>2</v>
      </c>
      <c r="U44" t="s">
        <v>6</v>
      </c>
      <c r="V44" t="s">
        <v>4</v>
      </c>
      <c r="W44" t="s">
        <v>5</v>
      </c>
    </row>
    <row r="45" spans="1:23" x14ac:dyDescent="0.25">
      <c r="E45" s="11" t="s">
        <v>9</v>
      </c>
      <c r="F45" s="11" t="s">
        <v>10</v>
      </c>
      <c r="G45" s="11">
        <f>[1]England!U29</f>
        <v>1206.9000000000001</v>
      </c>
      <c r="H45" s="11">
        <f>[1]England!V29</f>
        <v>1355.3000000000002</v>
      </c>
      <c r="I45" s="11">
        <f>[1]England!W29</f>
        <v>1388.2</v>
      </c>
      <c r="J45" s="11">
        <f>[1]England!X29</f>
        <v>1398</v>
      </c>
      <c r="K45" s="11"/>
      <c r="L45" s="11"/>
      <c r="M45" s="12">
        <f>G45/$G$45%</f>
        <v>100</v>
      </c>
      <c r="N45" s="12">
        <f t="shared" ref="N45:P45" si="26">H45/$G$45%</f>
        <v>112.29596486867182</v>
      </c>
      <c r="O45" s="12">
        <f t="shared" si="26"/>
        <v>115.02195708012262</v>
      </c>
      <c r="P45" s="12">
        <f t="shared" si="26"/>
        <v>115.83395476012925</v>
      </c>
      <c r="R45" t="s">
        <v>11</v>
      </c>
      <c r="S45" t="s">
        <v>9</v>
      </c>
      <c r="T45" s="13">
        <f>M47</f>
        <v>100</v>
      </c>
      <c r="U45" s="13">
        <f t="shared" ref="U45:W45" si="27">N47</f>
        <v>111.07932742621921</v>
      </c>
      <c r="V45" s="13">
        <f t="shared" si="27"/>
        <v>113.42356798995324</v>
      </c>
      <c r="W45" s="13">
        <f t="shared" si="27"/>
        <v>114.29568129491382</v>
      </c>
    </row>
    <row r="46" spans="1:23" x14ac:dyDescent="0.25">
      <c r="E46" s="11"/>
      <c r="F46" s="11" t="s">
        <v>12</v>
      </c>
      <c r="G46" s="11">
        <f>[1]England!U30</f>
        <v>226.4</v>
      </c>
      <c r="H46" s="11">
        <f>[1]England!V30</f>
        <v>236.8</v>
      </c>
      <c r="I46" s="11">
        <f>[1]England!W30</f>
        <v>237.5</v>
      </c>
      <c r="J46" s="11">
        <f>[1]England!X30</f>
        <v>240.20000000000002</v>
      </c>
      <c r="K46" s="11"/>
      <c r="L46" s="11"/>
      <c r="M46" s="12">
        <f>G46/$G$46%</f>
        <v>99.999999999999986</v>
      </c>
      <c r="N46" s="12">
        <f t="shared" ref="N46:P46" si="28">H46/$G$46%</f>
        <v>104.59363957597172</v>
      </c>
      <c r="O46" s="12">
        <f t="shared" si="28"/>
        <v>104.90282685512366</v>
      </c>
      <c r="P46" s="12">
        <f t="shared" si="28"/>
        <v>106.09540636042402</v>
      </c>
      <c r="S46" t="s">
        <v>13</v>
      </c>
      <c r="T46" s="13">
        <f>M50</f>
        <v>100</v>
      </c>
      <c r="U46" s="13">
        <f t="shared" ref="U46:W46" si="29">N50</f>
        <v>101.631631258613</v>
      </c>
      <c r="V46" s="13">
        <f t="shared" si="29"/>
        <v>102.0461730277929</v>
      </c>
      <c r="W46" s="13">
        <f t="shared" si="29"/>
        <v>99.067365623360487</v>
      </c>
    </row>
    <row r="47" spans="1:23" x14ac:dyDescent="0.25">
      <c r="E47" s="11"/>
      <c r="F47" s="4" t="s">
        <v>11</v>
      </c>
      <c r="G47" s="4">
        <f>[1]England!U32</f>
        <v>1433.3000000000002</v>
      </c>
      <c r="H47" s="4">
        <f>[1]England!V32</f>
        <v>1592.1000000000001</v>
      </c>
      <c r="I47" s="4">
        <f>[1]England!W32</f>
        <v>1625.7</v>
      </c>
      <c r="J47" s="4">
        <f>[1]England!X32</f>
        <v>1638.2</v>
      </c>
      <c r="K47" s="11"/>
      <c r="L47" s="11"/>
      <c r="M47" s="12">
        <f>G47/$G$47%</f>
        <v>100</v>
      </c>
      <c r="N47" s="12">
        <f t="shared" ref="N47:P47" si="30">H47/$G$47%</f>
        <v>111.07932742621921</v>
      </c>
      <c r="O47" s="12">
        <f t="shared" si="30"/>
        <v>113.42356798995324</v>
      </c>
      <c r="P47" s="12">
        <f t="shared" si="30"/>
        <v>114.29568129491382</v>
      </c>
      <c r="S47" t="s">
        <v>14</v>
      </c>
      <c r="T47" s="13">
        <f>M53</f>
        <v>100</v>
      </c>
      <c r="U47" s="13">
        <f t="shared" ref="U47:W47" si="31">H53</f>
        <v>52.980000000000004</v>
      </c>
      <c r="V47" s="13">
        <f t="shared" si="31"/>
        <v>51.952999999999996</v>
      </c>
      <c r="W47" s="13">
        <f t="shared" si="31"/>
        <v>49.716999999999999</v>
      </c>
    </row>
    <row r="48" spans="1:23" x14ac:dyDescent="0.25">
      <c r="E48" s="11" t="s">
        <v>13</v>
      </c>
      <c r="F48" s="11" t="s">
        <v>10</v>
      </c>
      <c r="G48" s="12">
        <f>[1]NI!N21</f>
        <v>53.195300000000003</v>
      </c>
      <c r="H48" s="12">
        <f>[1]NI!O21</f>
        <v>53.947078000000005</v>
      </c>
      <c r="I48" s="12">
        <f>[1]NI!P21</f>
        <v>54.048411999999999</v>
      </c>
      <c r="J48" s="12">
        <f>[1]NI!Q21</f>
        <v>52.535049999999998</v>
      </c>
      <c r="K48" s="11"/>
      <c r="L48" s="11"/>
      <c r="M48" s="12">
        <f>G48/$G$48%</f>
        <v>100</v>
      </c>
      <c r="N48" s="12">
        <f t="shared" ref="N48:P48" si="32">H48/$G$48%</f>
        <v>101.41324139538644</v>
      </c>
      <c r="O48" s="12">
        <f t="shared" si="32"/>
        <v>101.60373566837671</v>
      </c>
      <c r="P48" s="12">
        <f t="shared" si="32"/>
        <v>98.758818918212697</v>
      </c>
      <c r="S48" t="s">
        <v>15</v>
      </c>
      <c r="T48" s="13">
        <f>M56</f>
        <v>99.999999999999986</v>
      </c>
      <c r="U48" s="13">
        <f t="shared" ref="U48:W48" si="33">N56</f>
        <v>108.55165338568771</v>
      </c>
      <c r="V48" s="13">
        <f t="shared" si="33"/>
        <v>107.39479297562734</v>
      </c>
      <c r="W48" s="13">
        <f t="shared" si="33"/>
        <v>105.83193602309056</v>
      </c>
    </row>
    <row r="49" spans="5:23" x14ac:dyDescent="0.25">
      <c r="E49" s="11"/>
      <c r="F49" s="11" t="s">
        <v>12</v>
      </c>
      <c r="G49" s="12">
        <f>[1]NI!N22</f>
        <v>13.822795800000002</v>
      </c>
      <c r="H49" s="12">
        <f>[1]NI!O22</f>
        <v>14.164505999999999</v>
      </c>
      <c r="I49" s="12">
        <f>[1]NI!P22</f>
        <v>14.34099</v>
      </c>
      <c r="J49" s="12">
        <f>[1]NI!Q22</f>
        <v>13.858012</v>
      </c>
      <c r="K49" s="11"/>
      <c r="L49" s="11"/>
      <c r="M49" s="12">
        <f>G49/$G$49%</f>
        <v>100</v>
      </c>
      <c r="N49" s="12">
        <f t="shared" ref="N49:P49" si="34">H49/$G$49%</f>
        <v>102.47207732027698</v>
      </c>
      <c r="O49" s="12">
        <f t="shared" si="34"/>
        <v>103.74883784364374</v>
      </c>
      <c r="P49" s="12">
        <f t="shared" si="34"/>
        <v>100.25476900989885</v>
      </c>
    </row>
    <row r="50" spans="5:23" x14ac:dyDescent="0.25">
      <c r="E50" s="11"/>
      <c r="F50" s="4" t="s">
        <v>11</v>
      </c>
      <c r="G50" s="5">
        <f>[1]NI!N25</f>
        <v>67.018095799999998</v>
      </c>
      <c r="H50" s="5">
        <f>[1]NI!O25</f>
        <v>68.111584000000008</v>
      </c>
      <c r="I50" s="5">
        <f>[1]NI!P25</f>
        <v>68.389402000000004</v>
      </c>
      <c r="J50" s="5">
        <f>[1]NI!Q25</f>
        <v>66.393062</v>
      </c>
      <c r="K50" s="11"/>
      <c r="L50" s="11"/>
      <c r="M50" s="12">
        <f>G50/$G$50%</f>
        <v>100</v>
      </c>
      <c r="N50" s="12">
        <f t="shared" ref="N50:P50" si="35">H50/$G$50%</f>
        <v>101.631631258613</v>
      </c>
      <c r="O50" s="12">
        <f t="shared" si="35"/>
        <v>102.0461730277929</v>
      </c>
      <c r="P50" s="12">
        <f t="shared" si="35"/>
        <v>99.067365623360487</v>
      </c>
    </row>
    <row r="51" spans="5:23" ht="15.75" x14ac:dyDescent="0.25">
      <c r="E51" s="11" t="s">
        <v>14</v>
      </c>
      <c r="F51" s="11" t="s">
        <v>10</v>
      </c>
      <c r="G51" s="11"/>
      <c r="H51" s="11"/>
      <c r="I51" s="11"/>
      <c r="J51" s="14"/>
      <c r="K51" s="11"/>
      <c r="L51" s="11"/>
      <c r="M51" s="12"/>
      <c r="N51" s="12"/>
      <c r="O51" s="12"/>
      <c r="P51" s="12"/>
    </row>
    <row r="52" spans="5:23" x14ac:dyDescent="0.25">
      <c r="E52" s="11"/>
      <c r="F52" s="11" t="s">
        <v>12</v>
      </c>
      <c r="G52" s="11"/>
      <c r="H52" s="11"/>
      <c r="I52" s="11"/>
      <c r="J52" s="11"/>
      <c r="K52" s="11"/>
      <c r="L52" s="11"/>
      <c r="M52" s="12"/>
      <c r="N52" s="12"/>
      <c r="O52" s="12"/>
      <c r="P52" s="12"/>
    </row>
    <row r="53" spans="5:23" ht="15.75" x14ac:dyDescent="0.25">
      <c r="E53" s="11"/>
      <c r="F53" s="4" t="s">
        <v>11</v>
      </c>
      <c r="G53" s="15">
        <v>89.403999999999982</v>
      </c>
      <c r="H53" s="15">
        <v>52.980000000000004</v>
      </c>
      <c r="I53" s="15">
        <v>51.952999999999996</v>
      </c>
      <c r="J53" s="15">
        <v>49.716999999999999</v>
      </c>
      <c r="K53" s="11"/>
      <c r="L53" s="11"/>
      <c r="M53" s="12">
        <f>G53/$G$53%</f>
        <v>100</v>
      </c>
      <c r="N53" s="12">
        <f t="shared" ref="N53:P53" si="36">H53/$G$53%</f>
        <v>59.259093552861188</v>
      </c>
      <c r="O53" s="12">
        <f t="shared" si="36"/>
        <v>58.110375374703601</v>
      </c>
      <c r="P53" s="12">
        <f t="shared" si="36"/>
        <v>55.609368708335204</v>
      </c>
    </row>
    <row r="54" spans="5:23" x14ac:dyDescent="0.25">
      <c r="E54" s="11" t="s">
        <v>15</v>
      </c>
      <c r="F54" s="11" t="s">
        <v>10</v>
      </c>
      <c r="G54" s="12">
        <f>[1]Wales!N39</f>
        <v>91.589467999999997</v>
      </c>
      <c r="H54" s="12">
        <f>[1]Wales!O39</f>
        <v>100.53667599999999</v>
      </c>
      <c r="I54" s="12">
        <f>[1]Wales!P39</f>
        <v>100.101862</v>
      </c>
      <c r="J54" s="12">
        <f>[1]Wales!Q39</f>
        <v>98.610111000000003</v>
      </c>
      <c r="K54" s="11"/>
      <c r="L54" s="11"/>
      <c r="M54" s="12">
        <f>G54/$G$54%</f>
        <v>100</v>
      </c>
      <c r="N54" s="12">
        <f t="shared" ref="N54:P54" si="37">H54/$G$54%</f>
        <v>109.76881752386637</v>
      </c>
      <c r="O54" s="12">
        <f t="shared" si="37"/>
        <v>109.29407516593501</v>
      </c>
      <c r="P54" s="12">
        <f t="shared" si="37"/>
        <v>107.66533877017389</v>
      </c>
    </row>
    <row r="55" spans="5:23" x14ac:dyDescent="0.25">
      <c r="E55" s="11"/>
      <c r="F55" s="11" t="s">
        <v>12</v>
      </c>
      <c r="G55" s="12">
        <f>[1]Wales!N40</f>
        <v>30.311323809999998</v>
      </c>
      <c r="H55" s="12">
        <f>[1]Wales!O40</f>
        <v>31.788648999999999</v>
      </c>
      <c r="I55" s="12">
        <f>[1]Wales!P40</f>
        <v>30.813241000000001</v>
      </c>
      <c r="J55" s="12">
        <f>[1]Wales!Q40</f>
        <v>30.399857000000001</v>
      </c>
      <c r="K55" s="11"/>
      <c r="L55" s="11"/>
      <c r="M55" s="12">
        <f>G55/$G$55%</f>
        <v>100</v>
      </c>
      <c r="N55" s="12">
        <f t="shared" ref="N55:P55" si="38">H55/$G$55%</f>
        <v>104.87383922675333</v>
      </c>
      <c r="O55" s="12">
        <f t="shared" si="38"/>
        <v>101.65587353804197</v>
      </c>
      <c r="P55" s="12">
        <f t="shared" si="38"/>
        <v>100.29207958898449</v>
      </c>
    </row>
    <row r="56" spans="5:23" x14ac:dyDescent="0.25">
      <c r="E56" s="11"/>
      <c r="F56" s="4" t="s">
        <v>11</v>
      </c>
      <c r="G56" s="5">
        <f>[1]Wales!N42</f>
        <v>121.90079180999999</v>
      </c>
      <c r="H56" s="5">
        <f>[1]Wales!O42</f>
        <v>132.32532499999999</v>
      </c>
      <c r="I56" s="5">
        <f>[1]Wales!P42</f>
        <v>130.91510299999999</v>
      </c>
      <c r="J56" s="5">
        <f>[1]Wales!Q42</f>
        <v>129.00996800000001</v>
      </c>
      <c r="K56" s="11"/>
      <c r="L56" s="11"/>
      <c r="M56" s="12">
        <f>G56/$G$56%</f>
        <v>99.999999999999986</v>
      </c>
      <c r="N56" s="12">
        <f t="shared" ref="N56:P56" si="39">H56/$G$56%</f>
        <v>108.55165338568771</v>
      </c>
      <c r="O56" s="12">
        <f t="shared" si="39"/>
        <v>107.39479297562734</v>
      </c>
      <c r="P56" s="12">
        <f t="shared" si="39"/>
        <v>105.83193602309056</v>
      </c>
    </row>
    <row r="57" spans="5:23" x14ac:dyDescent="0.25">
      <c r="E57" s="11"/>
      <c r="F57" s="11"/>
      <c r="G57" s="11"/>
      <c r="H57" s="11"/>
      <c r="I57" s="11"/>
      <c r="J57" s="11"/>
      <c r="K57" s="11"/>
      <c r="L57" s="11"/>
      <c r="M57" s="12"/>
      <c r="N57" s="11"/>
      <c r="O57" s="11"/>
      <c r="P57" s="11"/>
    </row>
    <row r="58" spans="5:23" x14ac:dyDescent="0.25">
      <c r="R58" s="1" t="s">
        <v>21</v>
      </c>
    </row>
    <row r="59" spans="5:23" x14ac:dyDescent="0.25">
      <c r="M59" s="2"/>
    </row>
    <row r="60" spans="5:23" x14ac:dyDescent="0.25">
      <c r="M60" s="2"/>
      <c r="T60" t="s">
        <v>2</v>
      </c>
      <c r="U60" t="s">
        <v>6</v>
      </c>
      <c r="V60" t="s">
        <v>4</v>
      </c>
      <c r="W60" t="s">
        <v>5</v>
      </c>
    </row>
    <row r="61" spans="5:23" x14ac:dyDescent="0.25">
      <c r="R61" t="s">
        <v>11</v>
      </c>
      <c r="S61" t="s">
        <v>9</v>
      </c>
      <c r="T61" s="16">
        <f>G47/G9*1000</f>
        <v>2579.7336213102953</v>
      </c>
      <c r="U61" s="16">
        <f>H47/H9*1000</f>
        <v>2807.936507936508</v>
      </c>
      <c r="V61" s="16">
        <f>I47/I9*1000</f>
        <v>2952.0610132558559</v>
      </c>
      <c r="W61" s="16">
        <f>J47/J9*1000</f>
        <v>2983.9708561020038</v>
      </c>
    </row>
    <row r="62" spans="5:23" x14ac:dyDescent="0.25">
      <c r="S62" t="s">
        <v>13</v>
      </c>
      <c r="T62" s="16">
        <f>G50/G12*1000</f>
        <v>2764.5448312845479</v>
      </c>
      <c r="U62" s="16">
        <f>H50/H12*1000</f>
        <v>2745.8812336222536</v>
      </c>
      <c r="V62" s="16">
        <f>I50/I12*1000</f>
        <v>2762.6500504948494</v>
      </c>
      <c r="W62" s="16">
        <f>J50/J12*1000</f>
        <v>2759.3641993267111</v>
      </c>
    </row>
    <row r="63" spans="5:23" x14ac:dyDescent="0.25">
      <c r="S63" t="s">
        <v>14</v>
      </c>
      <c r="T63" s="16">
        <f>G53/G15*1000000</f>
        <v>1735.4945161603412</v>
      </c>
      <c r="U63" s="16">
        <f>H53/H15*1000000</f>
        <v>1048.0712166172107</v>
      </c>
      <c r="V63" s="16">
        <f>I53/I15*1000000</f>
        <v>1053.9202758900497</v>
      </c>
      <c r="W63" s="16">
        <f>J53/J15*1000000</f>
        <v>1066.5451035074548</v>
      </c>
    </row>
    <row r="64" spans="5:23" x14ac:dyDescent="0.25">
      <c r="S64" t="s">
        <v>15</v>
      </c>
      <c r="T64" s="16">
        <f>G56/G18*1000</f>
        <v>3708.0088763498097</v>
      </c>
      <c r="U64" s="16">
        <f>H56/H18*1000</f>
        <v>3912.2882358158649</v>
      </c>
      <c r="V64" s="16">
        <f>I56/I18*1000</f>
        <v>3816.3217992070886</v>
      </c>
      <c r="W64" s="16">
        <f>J56/J18*1000</f>
        <v>3790.0633978671526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blog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2016-12-02T09:59:58Z</dcterms:created>
  <dcterms:modified xsi:type="dcterms:W3CDTF">2016-12-02T10:12:21Z</dcterms:modified>
</cp:coreProperties>
</file>